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definedNames/>
  <calcPr fullCalcOnLoad="1"/>
</workbook>
</file>

<file path=xl/sharedStrings.xml><?xml version="1.0" encoding="utf-8"?>
<sst xmlns="http://schemas.openxmlformats.org/spreadsheetml/2006/main" count="105" uniqueCount="40">
  <si>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</si>
  <si>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</si>
  <si>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</si>
  <si>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</si>
  <si>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</si>
  <si>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</si>
  <si>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</si>
  <si>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</si>
  <si>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</si>
  <si>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</si>
  <si>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</si>
  <si>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</si>
  <si>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</si>
  <si>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</si>
  <si>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</si>
  <si>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</si>
  <si>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</si>
  <si>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</si>
  <si>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</si>
  <si>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</si>
  <si>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</si>
  <si>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</si>
  <si>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</si>
  <si>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</si>
  <si>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</si>
  <si>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</si>
  <si>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Theoretical smallest</t>
  </si>
  <si>
    <t>Circular waveguide TE11 &amp; TM01 mode &amp; Guide wavelength calc.</t>
  </si>
  <si>
    <t>Dia / wavelength</t>
  </si>
  <si>
    <t>Guide wavelength</t>
  </si>
  <si>
    <t>Length / guide wavelength</t>
  </si>
  <si>
    <t>Guide wavelength / 4</t>
  </si>
  <si>
    <t>And here we can see the minimum required length (two guide wavelengths) and the element spacing (1/4 guide wavelength) relative to waveguide diameter.</t>
  </si>
  <si>
    <t>One can see here that a Pringles can at 72mm ID has a rapidly changing and very long guide wavelength (standing wavelength) of 2863mm, this makes proper construction impossible. It needs to be larger in diameter in order achieve a stable and much lower gu</t>
  </si>
  <si>
    <t>Note: the length for the pringles is given as the required length - not measured length</t>
  </si>
  <si>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2401MHz we get 73.177mm.(minuum diameter)
When we calculate the TM01 mode cutoff for 2473MHz we get 92.796mm.(maximum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2401 and 2473MHz. However at 90mm diameter, there is very little difference in guide wavelength between 2401 and 2487MHz. - hence (at 90mm dia.) the spacing of the element to the back of can will remain correct as you move from channel 1 to 11.
Those four factors suggest that one uses the largest diameter allowed in the TE11 propagation range, that is - 92.796mm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</si>
  <si>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GWavelength at 2437MHz</t>
  </si>
  <si>
    <t>Gwavelength at 2401MHz</t>
  </si>
  <si>
    <t>GWavelength at 2473MHz</t>
  </si>
  <si>
    <t>YOU CAN PLAY WITH THE FIGURES IN RED BOXES BUT REMEMBER 73.177mm IS MINIMUM DIAMETER</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</si>
</sst>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sz val="14.75"/>
      <name val="Arial"/>
      <family val="0"/>
    </font>
    <font>
      <sz val="10.25"/>
      <name val="Arial"/>
      <family val="2"/>
    </font>
    <font>
      <b/>
      <sz val="8"/>
      <name val="Arial"/>
      <family val="2"/>
    </font>
    <font>
      <sz val="15"/>
      <name val="Arial"/>
      <family val="0"/>
    </font>
    <font>
      <sz val="8.25"/>
      <name val="Arial"/>
      <family val="2"/>
    </font>
    <font>
      <b/>
      <sz val="10.5"/>
      <name val="Arial"/>
      <family val="2"/>
    </font>
    <font>
      <sz val="12"/>
      <name val="Arial"/>
      <family val="0"/>
    </font>
    <font>
      <sz val="10.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left" vertical="top" wrapText="1"/>
    </xf>
    <xf numFmtId="172" fontId="0" fillId="0" borderId="2" xfId="15" applyNumberFormat="1" applyBorder="1" applyAlignment="1">
      <alignment horizontal="center"/>
    </xf>
    <xf numFmtId="172" fontId="0" fillId="0" borderId="3" xfId="15" applyNumberFormat="1" applyBorder="1" applyAlignment="1">
      <alignment horizontal="center"/>
    </xf>
    <xf numFmtId="194"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5" fillId="0" borderId="0" xfId="0" applyFont="1" applyAlignment="1">
      <alignment horizontal="center"/>
    </xf>
    <xf numFmtId="172" fontId="0" fillId="0" borderId="1" xfId="0" applyNumberFormat="1" applyBorder="1" applyAlignment="1">
      <alignment horizontal="center"/>
    </xf>
    <xf numFmtId="194" fontId="0" fillId="0" borderId="2" xfId="0" applyNumberFormat="1" applyBorder="1" applyAlignment="1">
      <alignment horizontal="center"/>
    </xf>
    <xf numFmtId="194" fontId="0" fillId="0" borderId="3" xfId="0" applyNumberFormat="1" applyBorder="1" applyAlignment="1">
      <alignment horizontal="center"/>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2401</c:v>
              </c:pt>
              <c:pt idx="1">
                <c:v>2401</c:v>
              </c:pt>
              <c:pt idx="2">
                <c:v>2401</c:v>
              </c:pt>
              <c:pt idx="3">
                <c:v>2401</c:v>
              </c:pt>
              <c:pt idx="4">
                <c:v>2401</c:v>
              </c:pt>
              <c:pt idx="5">
                <c:v>2401</c:v>
              </c:pt>
              <c:pt idx="6">
                <c:v>2401</c:v>
              </c:pt>
              <c:pt idx="7">
                <c:v>2401</c:v>
              </c:pt>
              <c:pt idx="8">
                <c:v>2401</c:v>
              </c:pt>
              <c:pt idx="9">
                <c:v>2401</c:v>
              </c:pt>
              <c:pt idx="10">
                <c:v>2401</c:v>
              </c:pt>
              <c:pt idx="11">
                <c:v>2401</c:v>
              </c:pt>
              <c:pt idx="12">
                <c:v>2401</c:v>
              </c:pt>
              <c:pt idx="13">
                <c:v>2401</c:v>
              </c:pt>
              <c:pt idx="14">
                <c:v>2401</c:v>
              </c:pt>
              <c:pt idx="15">
                <c:v>2401</c:v>
              </c:pt>
              <c:pt idx="16">
                <c:v>2401</c:v>
              </c:pt>
              <c:pt idx="17">
                <c:v>2401</c:v>
              </c:pt>
              <c:pt idx="18">
                <c:v>2401</c:v>
              </c:pt>
              <c:pt idx="19">
                <c:v>2401</c:v>
              </c:pt>
              <c:pt idx="20">
                <c:v>2401</c:v>
              </c:pt>
              <c:pt idx="21">
                <c:v>2401</c:v>
              </c:pt>
              <c:pt idx="22">
                <c:v>2401</c:v>
              </c:pt>
              <c:pt idx="23">
                <c:v>2401</c:v>
              </c:pt>
              <c:pt idx="24">
                <c:v>2401</c:v>
              </c:pt>
              <c:pt idx="25">
                <c:v>2401</c:v>
              </c:pt>
              <c:pt idx="26">
                <c:v>2401</c:v>
              </c:pt>
              <c:pt idx="27">
                <c:v>2401</c:v>
              </c:pt>
              <c:pt idx="28">
                <c:v>2401</c:v>
              </c:pt>
              <c:pt idx="29">
                <c:v>2401</c:v>
              </c:pt>
              <c:pt idx="30">
                <c:v>2401</c:v>
              </c:pt>
              <c:pt idx="31">
                <c:v>2401</c:v>
              </c:pt>
              <c:pt idx="32">
                <c:v>2401</c:v>
              </c:pt>
              <c:pt idx="33">
                <c:v>2401</c:v>
              </c:pt>
              <c:pt idx="34">
                <c:v>2401</c:v>
              </c:pt>
              <c:pt idx="35">
                <c:v>2401</c:v>
              </c:pt>
              <c:pt idx="36">
                <c:v>2401</c:v>
              </c:pt>
              <c:pt idx="37">
                <c:v>2401</c:v>
              </c:pt>
              <c:pt idx="38">
                <c:v>2401</c:v>
              </c:pt>
              <c:pt idx="39">
                <c:v>2401</c:v>
              </c:pt>
              <c:pt idx="40">
                <c:v>2401</c:v>
              </c:pt>
              <c:pt idx="41">
                <c:v>2401</c:v>
              </c:pt>
              <c:pt idx="42">
                <c:v>2401</c:v>
              </c:pt>
              <c:pt idx="43">
                <c:v>2401</c:v>
              </c:pt>
              <c:pt idx="44">
                <c:v>2401</c:v>
              </c:pt>
              <c:pt idx="45">
                <c:v>2401</c:v>
              </c:pt>
              <c:pt idx="46">
                <c:v>2401</c:v>
              </c:pt>
              <c:pt idx="47">
                <c:v>2401</c:v>
              </c:pt>
              <c:pt idx="48">
                <c:v>2401</c:v>
              </c:pt>
              <c:pt idx="49">
                <c:v>2401</c:v>
              </c:pt>
              <c:pt idx="50">
                <c:v>2401</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2437</c:v>
              </c:pt>
              <c:pt idx="1">
                <c:v>2437</c:v>
              </c:pt>
              <c:pt idx="2">
                <c:v>2437</c:v>
              </c:pt>
              <c:pt idx="3">
                <c:v>2437</c:v>
              </c:pt>
              <c:pt idx="4">
                <c:v>2437</c:v>
              </c:pt>
              <c:pt idx="5">
                <c:v>2437</c:v>
              </c:pt>
              <c:pt idx="6">
                <c:v>2437</c:v>
              </c:pt>
              <c:pt idx="7">
                <c:v>2437</c:v>
              </c:pt>
              <c:pt idx="8">
                <c:v>2437</c:v>
              </c:pt>
              <c:pt idx="9">
                <c:v>2437</c:v>
              </c:pt>
              <c:pt idx="10">
                <c:v>2437</c:v>
              </c:pt>
              <c:pt idx="11">
                <c:v>2437</c:v>
              </c:pt>
              <c:pt idx="12">
                <c:v>2437</c:v>
              </c:pt>
              <c:pt idx="13">
                <c:v>2437</c:v>
              </c:pt>
              <c:pt idx="14">
                <c:v>2437</c:v>
              </c:pt>
              <c:pt idx="15">
                <c:v>2437</c:v>
              </c:pt>
              <c:pt idx="16">
                <c:v>2437</c:v>
              </c:pt>
              <c:pt idx="17">
                <c:v>2437</c:v>
              </c:pt>
              <c:pt idx="18">
                <c:v>2437</c:v>
              </c:pt>
              <c:pt idx="19">
                <c:v>2437</c:v>
              </c:pt>
              <c:pt idx="20">
                <c:v>2437</c:v>
              </c:pt>
              <c:pt idx="21">
                <c:v>2437</c:v>
              </c:pt>
              <c:pt idx="22">
                <c:v>2437</c:v>
              </c:pt>
              <c:pt idx="23">
                <c:v>2437</c:v>
              </c:pt>
              <c:pt idx="24">
                <c:v>2437</c:v>
              </c:pt>
              <c:pt idx="25">
                <c:v>2437</c:v>
              </c:pt>
              <c:pt idx="26">
                <c:v>2437</c:v>
              </c:pt>
              <c:pt idx="27">
                <c:v>2437</c:v>
              </c:pt>
              <c:pt idx="28">
                <c:v>2437</c:v>
              </c:pt>
              <c:pt idx="29">
                <c:v>2437</c:v>
              </c:pt>
              <c:pt idx="30">
                <c:v>2437</c:v>
              </c:pt>
              <c:pt idx="31">
                <c:v>2437</c:v>
              </c:pt>
              <c:pt idx="32">
                <c:v>2437</c:v>
              </c:pt>
              <c:pt idx="33">
                <c:v>2437</c:v>
              </c:pt>
              <c:pt idx="34">
                <c:v>2437</c:v>
              </c:pt>
              <c:pt idx="35">
                <c:v>2437</c:v>
              </c:pt>
              <c:pt idx="36">
                <c:v>2437</c:v>
              </c:pt>
              <c:pt idx="37">
                <c:v>2437</c:v>
              </c:pt>
              <c:pt idx="38">
                <c:v>2437</c:v>
              </c:pt>
              <c:pt idx="39">
                <c:v>2437</c:v>
              </c:pt>
              <c:pt idx="40">
                <c:v>2437</c:v>
              </c:pt>
              <c:pt idx="41">
                <c:v>2437</c:v>
              </c:pt>
              <c:pt idx="42">
                <c:v>2437</c:v>
              </c:pt>
              <c:pt idx="43">
                <c:v>2437</c:v>
              </c:pt>
              <c:pt idx="44">
                <c:v>2437</c:v>
              </c:pt>
              <c:pt idx="45">
                <c:v>2437</c:v>
              </c:pt>
              <c:pt idx="46">
                <c:v>2437</c:v>
              </c:pt>
              <c:pt idx="47">
                <c:v>2437</c:v>
              </c:pt>
              <c:pt idx="48">
                <c:v>2437</c:v>
              </c:pt>
              <c:pt idx="49">
                <c:v>2437</c:v>
              </c:pt>
              <c:pt idx="50">
                <c:v>2437</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2473</c:v>
              </c:pt>
              <c:pt idx="1">
                <c:v>2473</c:v>
              </c:pt>
              <c:pt idx="2">
                <c:v>2473</c:v>
              </c:pt>
              <c:pt idx="3">
                <c:v>2473</c:v>
              </c:pt>
              <c:pt idx="4">
                <c:v>2473</c:v>
              </c:pt>
              <c:pt idx="5">
                <c:v>2473</c:v>
              </c:pt>
              <c:pt idx="6">
                <c:v>2473</c:v>
              </c:pt>
              <c:pt idx="7">
                <c:v>2473</c:v>
              </c:pt>
              <c:pt idx="8">
                <c:v>2473</c:v>
              </c:pt>
              <c:pt idx="9">
                <c:v>2473</c:v>
              </c:pt>
              <c:pt idx="10">
                <c:v>2473</c:v>
              </c:pt>
              <c:pt idx="11">
                <c:v>2473</c:v>
              </c:pt>
              <c:pt idx="12">
                <c:v>2473</c:v>
              </c:pt>
              <c:pt idx="13">
                <c:v>2473</c:v>
              </c:pt>
              <c:pt idx="14">
                <c:v>2473</c:v>
              </c:pt>
              <c:pt idx="15">
                <c:v>2473</c:v>
              </c:pt>
              <c:pt idx="16">
                <c:v>2473</c:v>
              </c:pt>
              <c:pt idx="17">
                <c:v>2473</c:v>
              </c:pt>
              <c:pt idx="18">
                <c:v>2473</c:v>
              </c:pt>
              <c:pt idx="19">
                <c:v>2473</c:v>
              </c:pt>
              <c:pt idx="20">
                <c:v>2473</c:v>
              </c:pt>
              <c:pt idx="21">
                <c:v>2473</c:v>
              </c:pt>
              <c:pt idx="22">
                <c:v>2473</c:v>
              </c:pt>
              <c:pt idx="23">
                <c:v>2473</c:v>
              </c:pt>
              <c:pt idx="24">
                <c:v>2473</c:v>
              </c:pt>
              <c:pt idx="25">
                <c:v>2473</c:v>
              </c:pt>
              <c:pt idx="26">
                <c:v>2473</c:v>
              </c:pt>
              <c:pt idx="27">
                <c:v>2473</c:v>
              </c:pt>
              <c:pt idx="28">
                <c:v>2473</c:v>
              </c:pt>
              <c:pt idx="29">
                <c:v>2473</c:v>
              </c:pt>
              <c:pt idx="30">
                <c:v>2473</c:v>
              </c:pt>
              <c:pt idx="31">
                <c:v>2473</c:v>
              </c:pt>
              <c:pt idx="32">
                <c:v>2473</c:v>
              </c:pt>
              <c:pt idx="33">
                <c:v>2473</c:v>
              </c:pt>
              <c:pt idx="34">
                <c:v>2473</c:v>
              </c:pt>
              <c:pt idx="35">
                <c:v>2473</c:v>
              </c:pt>
              <c:pt idx="36">
                <c:v>2473</c:v>
              </c:pt>
              <c:pt idx="37">
                <c:v>2473</c:v>
              </c:pt>
              <c:pt idx="38">
                <c:v>2473</c:v>
              </c:pt>
              <c:pt idx="39">
                <c:v>2473</c:v>
              </c:pt>
              <c:pt idx="40">
                <c:v>2473</c:v>
              </c:pt>
              <c:pt idx="41">
                <c:v>2473</c:v>
              </c:pt>
              <c:pt idx="42">
                <c:v>2473</c:v>
              </c:pt>
              <c:pt idx="43">
                <c:v>2473</c:v>
              </c:pt>
              <c:pt idx="44">
                <c:v>2473</c:v>
              </c:pt>
              <c:pt idx="45">
                <c:v>2473</c:v>
              </c:pt>
              <c:pt idx="46">
                <c:v>2473</c:v>
              </c:pt>
              <c:pt idx="47">
                <c:v>2473</c:v>
              </c:pt>
              <c:pt idx="48">
                <c:v>2473</c:v>
              </c:pt>
              <c:pt idx="49">
                <c:v>2473</c:v>
              </c:pt>
              <c:pt idx="50">
                <c:v>2473</c:v>
              </c:pt>
            </c:numLit>
          </c:val>
          <c:smooth val="0"/>
        </c:ser>
        <c:axId val="33847808"/>
        <c:axId val="36194817"/>
      </c:lineChart>
      <c:catAx>
        <c:axId val="33847808"/>
        <c:scaling>
          <c:orientation val="minMax"/>
        </c:scaling>
        <c:axPos val="b"/>
        <c:majorGridlines>
          <c:spPr>
            <a:ln w="3175">
              <a:solidFill>
                <a:srgbClr val="969696"/>
              </a:solidFill>
            </a:ln>
          </c:spPr>
        </c:majorGridlines>
        <c:delete val="0"/>
        <c:numFmt formatCode="General" sourceLinked="1"/>
        <c:majorTickMark val="out"/>
        <c:minorTickMark val="none"/>
        <c:tickLblPos val="nextTo"/>
        <c:txPr>
          <a:bodyPr vert="horz" rot="-5400000"/>
          <a:lstStyle/>
          <a:p>
            <a:pPr>
              <a:defRPr lang="en-US" cap="none" sz="1025" b="0" i="0" u="none" baseline="0">
                <a:latin typeface="Arial"/>
                <a:ea typeface="Arial"/>
                <a:cs typeface="Arial"/>
              </a:defRPr>
            </a:pPr>
          </a:p>
        </c:txPr>
        <c:crossAx val="36194817"/>
        <c:crosses val="autoZero"/>
        <c:auto val="1"/>
        <c:lblOffset val="0"/>
        <c:tickLblSkip val="1"/>
        <c:noMultiLvlLbl val="0"/>
      </c:catAx>
      <c:valAx>
        <c:axId val="36194817"/>
        <c:scaling>
          <c:orientation val="minMax"/>
          <c:max val="3000"/>
          <c:min val="1000"/>
        </c:scaling>
        <c:axPos val="l"/>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1025" b="0" i="0" u="none" baseline="0">
                <a:latin typeface="Arial"/>
                <a:ea typeface="Arial"/>
                <a:cs typeface="Arial"/>
              </a:defRPr>
            </a:pPr>
          </a:p>
        </c:txPr>
        <c:crossAx val="33847808"/>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57317898"/>
        <c:axId val="46099035"/>
      </c:lineChart>
      <c:catAx>
        <c:axId val="57317898"/>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46099035"/>
        <c:crosses val="autoZero"/>
        <c:auto val="1"/>
        <c:lblOffset val="100"/>
        <c:tickLblSkip val="2"/>
        <c:noMultiLvlLbl val="0"/>
      </c:catAx>
      <c:valAx>
        <c:axId val="46099035"/>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57317898"/>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Pub'!$B$5</c:f>
              <c:strCache>
                <c:ptCount val="1"/>
                <c:pt idx="0">
                  <c:v>GWavelength at 2437MHz</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Pub'!$B$4</c:f>
              <c:strCache>
                <c:ptCount val="1"/>
                <c:pt idx="0">
                  <c:v>Gwavelength at 2401MHz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GWavelength at 2473MHz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12238132"/>
        <c:axId val="43034325"/>
      </c:lineChart>
      <c:catAx>
        <c:axId val="12238132"/>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43034325"/>
        <c:crosses val="autoZero"/>
        <c:auto val="1"/>
        <c:lblOffset val="100"/>
        <c:tickLblSkip val="2"/>
        <c:noMultiLvlLbl val="0"/>
      </c:catAx>
      <c:valAx>
        <c:axId val="43034325"/>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12238132"/>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19050</xdr:rowOff>
    </xdr:from>
    <xdr:to>
      <xdr:col>10</xdr:col>
      <xdr:colOff>571500</xdr:colOff>
      <xdr:row>73</xdr:row>
      <xdr:rowOff>142875</xdr:rowOff>
    </xdr:to>
    <xdr:graphicFrame>
      <xdr:nvGraphicFramePr>
        <xdr:cNvPr id="1" name="Chart 1"/>
        <xdr:cNvGraphicFramePr/>
      </xdr:nvGraphicFramePr>
      <xdr:xfrm>
        <a:off x="47625" y="6486525"/>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139</xdr:row>
      <xdr:rowOff>19050</xdr:rowOff>
    </xdr:from>
    <xdr:to>
      <xdr:col>10</xdr:col>
      <xdr:colOff>552450</xdr:colOff>
      <xdr:row>175</xdr:row>
      <xdr:rowOff>133350</xdr:rowOff>
    </xdr:to>
    <xdr:graphicFrame>
      <xdr:nvGraphicFramePr>
        <xdr:cNvPr id="2" name="Chart 2"/>
        <xdr:cNvGraphicFramePr/>
      </xdr:nvGraphicFramePr>
      <xdr:xfrm>
        <a:off x="57150" y="27679650"/>
        <a:ext cx="9553575" cy="59436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xdr:row>
      <xdr:rowOff>57150</xdr:rowOff>
    </xdr:from>
    <xdr:to>
      <xdr:col>10</xdr:col>
      <xdr:colOff>571500</xdr:colOff>
      <xdr:row>32</xdr:row>
      <xdr:rowOff>133350</xdr:rowOff>
    </xdr:to>
    <xdr:graphicFrame>
      <xdr:nvGraphicFramePr>
        <xdr:cNvPr id="3" name="Chart 3"/>
        <xdr:cNvGraphicFramePr/>
      </xdr:nvGraphicFramePr>
      <xdr:xfrm>
        <a:off x="47625" y="533400"/>
        <a:ext cx="9582150" cy="5095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8"/>
  <sheetViews>
    <sheetView tabSelected="1" workbookViewId="0" topLeftCell="A1">
      <selection activeCell="I1" sqref="I1"/>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27</v>
      </c>
    </row>
    <row r="4" spans="2:3" ht="12.75">
      <c r="B4" s="33" t="s">
        <v>37</v>
      </c>
      <c r="C4" s="33"/>
    </row>
    <row r="5" ht="12.75">
      <c r="B5" s="34" t="s">
        <v>36</v>
      </c>
    </row>
    <row r="6" ht="12.75">
      <c r="B6" s="33" t="s">
        <v>38</v>
      </c>
    </row>
    <row r="35" spans="1:11" ht="12.75" customHeight="1">
      <c r="A35" s="35" t="s">
        <v>33</v>
      </c>
      <c r="B35" s="35"/>
      <c r="C35" s="35"/>
      <c r="D35" s="35"/>
      <c r="E35" s="35"/>
      <c r="F35" s="35"/>
      <c r="G35" s="35"/>
      <c r="H35" s="35"/>
      <c r="I35" s="35"/>
      <c r="J35" s="35"/>
      <c r="K35" s="35"/>
    </row>
    <row r="36" spans="1:11" ht="12.75">
      <c r="A36" s="35"/>
      <c r="B36" s="35"/>
      <c r="C36" s="35"/>
      <c r="D36" s="35"/>
      <c r="E36" s="35"/>
      <c r="F36" s="35"/>
      <c r="G36" s="35"/>
      <c r="H36" s="35"/>
      <c r="I36" s="35"/>
      <c r="J36" s="35"/>
      <c r="K36" s="35"/>
    </row>
    <row r="37" spans="1:11" ht="12.75">
      <c r="A37" s="35"/>
      <c r="B37" s="35"/>
      <c r="C37" s="35"/>
      <c r="D37" s="35"/>
      <c r="E37" s="35"/>
      <c r="F37" s="35"/>
      <c r="G37" s="35"/>
      <c r="H37" s="35"/>
      <c r="I37" s="35"/>
      <c r="J37" s="35"/>
      <c r="K37" s="35"/>
    </row>
    <row r="38" spans="1:11" ht="12.75">
      <c r="A38" s="29"/>
      <c r="B38" s="29"/>
      <c r="C38" s="29"/>
      <c r="D38" s="29"/>
      <c r="E38" s="29"/>
      <c r="F38" s="29"/>
      <c r="G38" s="29"/>
      <c r="H38" s="29"/>
      <c r="I38" s="29"/>
      <c r="J38" s="29"/>
      <c r="K38" s="29"/>
    </row>
    <row r="76" spans="1:12" ht="393.75" customHeight="1">
      <c r="A76" s="35" t="s">
        <v>35</v>
      </c>
      <c r="B76" s="35"/>
      <c r="C76" s="35"/>
      <c r="D76" s="35"/>
      <c r="E76" s="35"/>
      <c r="F76" s="35"/>
      <c r="G76" s="35"/>
      <c r="H76" s="35"/>
      <c r="I76" s="35"/>
      <c r="J76" s="35"/>
      <c r="K76" s="35"/>
      <c r="L76" s="32"/>
    </row>
    <row r="77" spans="1:11" ht="12.75">
      <c r="A77" s="29"/>
      <c r="B77" s="29"/>
      <c r="C77" s="29"/>
      <c r="D77" s="29"/>
      <c r="E77" s="29"/>
      <c r="F77" s="29"/>
      <c r="G77" s="29"/>
      <c r="H77" s="29"/>
      <c r="I77" s="29"/>
      <c r="J77" s="29"/>
      <c r="K77" s="29"/>
    </row>
    <row r="78" spans="1:11" ht="12.75">
      <c r="A78" s="43" t="s">
        <v>39</v>
      </c>
      <c r="B78" s="43"/>
      <c r="C78" s="43"/>
      <c r="D78" s="43"/>
      <c r="E78" s="43"/>
      <c r="F78" s="43"/>
      <c r="G78" s="31"/>
      <c r="H78" s="31"/>
      <c r="I78" s="31"/>
      <c r="J78" s="31"/>
      <c r="K78" s="31"/>
    </row>
    <row r="80" spans="1:7" ht="12.75">
      <c r="A80" s="2" t="s">
        <v>25</v>
      </c>
      <c r="B80" s="5" t="s">
        <v>1</v>
      </c>
      <c r="C80" s="22" t="s">
        <v>2</v>
      </c>
      <c r="D80" s="3" t="s">
        <v>3</v>
      </c>
      <c r="E80" s="3"/>
      <c r="F80" s="4"/>
      <c r="G80" s="12"/>
    </row>
    <row r="81" spans="1:7" ht="12.75">
      <c r="A81" s="4" t="s">
        <v>5</v>
      </c>
      <c r="B81" s="25">
        <f>C81/25.4</f>
        <v>3.653385826771654</v>
      </c>
      <c r="C81" s="28">
        <v>92.796</v>
      </c>
      <c r="D81" s="26" t="s">
        <v>5</v>
      </c>
      <c r="E81" s="39">
        <f>C81</f>
        <v>92.796</v>
      </c>
      <c r="F81" s="40"/>
      <c r="G81" s="12"/>
    </row>
    <row r="82" spans="1:7" ht="12.75">
      <c r="A82" s="4" t="s">
        <v>22</v>
      </c>
      <c r="B82" s="5">
        <f>C82/25.4</f>
        <v>19.122990326070816</v>
      </c>
      <c r="C82" s="27">
        <f>SUM(E88:F88)/2</f>
        <v>485.72395428219875</v>
      </c>
      <c r="D82" s="7" t="s">
        <v>7</v>
      </c>
      <c r="E82" s="41">
        <f>25.4*6917.26/E81</f>
        <v>1893.3833785939048</v>
      </c>
      <c r="F82" s="42"/>
      <c r="G82" s="12"/>
    </row>
    <row r="83" spans="1:7" ht="12.75">
      <c r="A83" s="4" t="s">
        <v>23</v>
      </c>
      <c r="B83" s="5">
        <f>C83/25.4</f>
        <v>1.9122990326070817</v>
      </c>
      <c r="C83" s="6">
        <f>E87</f>
        <v>48.57239542821987</v>
      </c>
      <c r="D83" s="7" t="s">
        <v>9</v>
      </c>
      <c r="E83" s="41">
        <f>25.4*9034.85/E81</f>
        <v>2473.0073494547178</v>
      </c>
      <c r="F83" s="42"/>
      <c r="G83" s="12"/>
    </row>
    <row r="84" spans="1:7" ht="12.75">
      <c r="A84" s="4" t="s">
        <v>24</v>
      </c>
      <c r="B84" s="5">
        <f>C84/25.4</f>
        <v>1.2080710676262705</v>
      </c>
      <c r="C84" s="6">
        <v>30.685005117707266</v>
      </c>
      <c r="D84" s="3" t="s">
        <v>28</v>
      </c>
      <c r="E84" s="36">
        <f>E81/114.5517</f>
        <v>0.8100796408957703</v>
      </c>
      <c r="F84" s="37"/>
      <c r="G84" s="12"/>
    </row>
    <row r="85" spans="2:7" ht="12.75">
      <c r="B85" s="9"/>
      <c r="D85" s="13" t="s">
        <v>29</v>
      </c>
      <c r="E85" s="38">
        <f>11802.85*25.4/SQRT(POWER(2442.5,2)-POWER(E82,2))</f>
        <v>194.28958171287948</v>
      </c>
      <c r="F85" s="38"/>
      <c r="G85" s="10">
        <f>E85/25.4</f>
        <v>7.649196130428327</v>
      </c>
    </row>
    <row r="86" spans="2:7" ht="12.75">
      <c r="B86" s="9"/>
      <c r="D86" s="11" t="s">
        <v>30</v>
      </c>
      <c r="E86" s="44">
        <f>C82/E85</f>
        <v>2.5</v>
      </c>
      <c r="F86" s="44"/>
      <c r="G86" s="12"/>
    </row>
    <row r="87" spans="2:7" ht="12.75">
      <c r="B87" s="9"/>
      <c r="D87" s="13" t="s">
        <v>31</v>
      </c>
      <c r="E87" s="45">
        <f>E85/4</f>
        <v>48.57239542821987</v>
      </c>
      <c r="F87" s="46"/>
      <c r="G87" s="10">
        <f>E87/25.4</f>
        <v>1.9122990326070817</v>
      </c>
    </row>
    <row r="88" spans="2:8" ht="12.75">
      <c r="B88" s="9"/>
      <c r="D88" s="13" t="s">
        <v>11</v>
      </c>
      <c r="E88" s="14">
        <f>E85*2</f>
        <v>388.57916342575896</v>
      </c>
      <c r="F88" s="15">
        <f>E85*3</f>
        <v>582.8687451386385</v>
      </c>
      <c r="G88" s="20">
        <f>E88/25.4</f>
        <v>15.298392260856653</v>
      </c>
      <c r="H88" s="17">
        <f>F88/25.4</f>
        <v>22.94758839128498</v>
      </c>
    </row>
    <row r="90" spans="1:7" ht="12.75">
      <c r="A90" s="2" t="s">
        <v>26</v>
      </c>
      <c r="B90" s="5" t="s">
        <v>1</v>
      </c>
      <c r="C90" s="22" t="s">
        <v>2</v>
      </c>
      <c r="D90" s="3" t="s">
        <v>3</v>
      </c>
      <c r="E90" s="3"/>
      <c r="F90" s="4"/>
      <c r="G90" s="12"/>
    </row>
    <row r="91" spans="1:7" ht="12.75">
      <c r="A91" s="4" t="s">
        <v>5</v>
      </c>
      <c r="B91" s="25">
        <f>C91/25.4</f>
        <v>2.8809842519685045</v>
      </c>
      <c r="C91" s="30">
        <v>73.177</v>
      </c>
      <c r="D91" s="26" t="s">
        <v>5</v>
      </c>
      <c r="E91" s="39">
        <f>C91</f>
        <v>73.177</v>
      </c>
      <c r="F91" s="40"/>
      <c r="G91" s="12"/>
    </row>
    <row r="92" spans="1:7" ht="12.75">
      <c r="A92" s="4" t="s">
        <v>22</v>
      </c>
      <c r="B92" s="5">
        <f>C92/25.4</f>
        <v>65.81933178618776</v>
      </c>
      <c r="C92" s="27">
        <f>SUM(E98:F98)/2</f>
        <v>1671.811027369169</v>
      </c>
      <c r="D92" s="7" t="s">
        <v>7</v>
      </c>
      <c r="E92" s="41">
        <f>25.4*6917.26/E91</f>
        <v>2401.005835166787</v>
      </c>
      <c r="F92" s="42"/>
      <c r="G92" s="12"/>
    </row>
    <row r="93" spans="1:7" ht="12.75">
      <c r="A93" s="4" t="s">
        <v>23</v>
      </c>
      <c r="B93" s="5">
        <f>C93/25.4</f>
        <v>6.581933178618777</v>
      </c>
      <c r="C93" s="6">
        <f>E97</f>
        <v>167.18110273691693</v>
      </c>
      <c r="D93" s="7" t="s">
        <v>9</v>
      </c>
      <c r="E93" s="41">
        <f>25.4*9034.85/E91</f>
        <v>3136.028943520505</v>
      </c>
      <c r="F93" s="42"/>
      <c r="G93" s="12"/>
    </row>
    <row r="94" spans="1:7" ht="12.75">
      <c r="A94" s="4" t="s">
        <v>24</v>
      </c>
      <c r="B94" s="5">
        <f>C94/25.4</f>
        <v>1.2080710676262705</v>
      </c>
      <c r="C94" s="6">
        <v>30.685005117707266</v>
      </c>
      <c r="D94" s="3" t="s">
        <v>28</v>
      </c>
      <c r="E94" s="36">
        <f>E91/114.5517</f>
        <v>0.6388119949332922</v>
      </c>
      <c r="F94" s="37"/>
      <c r="G94" s="12"/>
    </row>
    <row r="95" spans="2:7" ht="12.75">
      <c r="B95" s="9"/>
      <c r="D95" s="13" t="s">
        <v>29</v>
      </c>
      <c r="E95" s="38">
        <f>11802.85*25.4/SQRT(POWER(2442.5,2)-POWER(E92,2))</f>
        <v>668.7244109476677</v>
      </c>
      <c r="F95" s="38"/>
      <c r="G95" s="10">
        <f>E95/25.4</f>
        <v>26.327732714475108</v>
      </c>
    </row>
    <row r="96" spans="2:7" ht="12.75">
      <c r="B96" s="9"/>
      <c r="D96" s="11" t="s">
        <v>30</v>
      </c>
      <c r="E96" s="44">
        <f>C92/E95</f>
        <v>2.4999999999999996</v>
      </c>
      <c r="F96" s="44"/>
      <c r="G96" s="12"/>
    </row>
    <row r="97" spans="2:7" ht="12.75">
      <c r="B97" s="9"/>
      <c r="D97" s="13" t="s">
        <v>31</v>
      </c>
      <c r="E97" s="45">
        <f>E95/4</f>
        <v>167.18110273691693</v>
      </c>
      <c r="F97" s="46"/>
      <c r="G97" s="10">
        <f>E97/25.4</f>
        <v>6.581933178618777</v>
      </c>
    </row>
    <row r="98" spans="2:8" ht="12.75">
      <c r="B98" s="9"/>
      <c r="D98" s="13" t="s">
        <v>11</v>
      </c>
      <c r="E98" s="14">
        <f>E95*2</f>
        <v>1337.4488218953354</v>
      </c>
      <c r="F98" s="15">
        <f>E95*3</f>
        <v>2006.173232843003</v>
      </c>
      <c r="G98" s="20">
        <f>E98/25.4</f>
        <v>52.655465428950215</v>
      </c>
      <c r="H98" s="17">
        <f>F98/25.4</f>
        <v>78.98319814342533</v>
      </c>
    </row>
    <row r="100" spans="1:6" ht="12.75">
      <c r="A100" s="2" t="s">
        <v>0</v>
      </c>
      <c r="B100" s="22" t="s">
        <v>1</v>
      </c>
      <c r="C100" s="3" t="s">
        <v>2</v>
      </c>
      <c r="D100" s="3" t="s">
        <v>3</v>
      </c>
      <c r="E100" s="3"/>
      <c r="F100" s="4"/>
    </row>
    <row r="101" spans="1:6" ht="12.75">
      <c r="A101" s="21" t="s">
        <v>4</v>
      </c>
      <c r="B101" s="23">
        <v>6.05</v>
      </c>
      <c r="C101" s="19">
        <f>B101*25.4</f>
        <v>153.67</v>
      </c>
      <c r="D101" s="26" t="s">
        <v>5</v>
      </c>
      <c r="E101" s="39">
        <f>C101</f>
        <v>153.67</v>
      </c>
      <c r="F101" s="40"/>
    </row>
    <row r="102" spans="1:6" ht="12.75">
      <c r="A102" s="21" t="s">
        <v>6</v>
      </c>
      <c r="B102" s="23">
        <v>6.67</v>
      </c>
      <c r="C102" s="19">
        <f>B102*25.4</f>
        <v>169.41799999999998</v>
      </c>
      <c r="D102" s="7" t="s">
        <v>7</v>
      </c>
      <c r="E102" s="41">
        <f>25.4*6917.26/E101</f>
        <v>1143.3487603305787</v>
      </c>
      <c r="F102" s="42"/>
    </row>
    <row r="103" spans="1:6" ht="12.75">
      <c r="A103" s="21" t="s">
        <v>8</v>
      </c>
      <c r="B103" s="23">
        <v>1.37</v>
      </c>
      <c r="C103" s="19">
        <f>B103*25.4</f>
        <v>34.798</v>
      </c>
      <c r="D103" s="7" t="s">
        <v>9</v>
      </c>
      <c r="E103" s="41">
        <f>25.4*9034.85/E101</f>
        <v>1493.3636363636365</v>
      </c>
      <c r="F103" s="42"/>
    </row>
    <row r="104" spans="1:6" ht="12.75">
      <c r="A104" s="21" t="s">
        <v>10</v>
      </c>
      <c r="B104" s="23">
        <v>1.21</v>
      </c>
      <c r="C104" s="19">
        <f>B104*25.4</f>
        <v>30.733999999999998</v>
      </c>
      <c r="D104" s="3" t="s">
        <v>28</v>
      </c>
      <c r="E104" s="36">
        <f>E101/114.5517</f>
        <v>1.3414903488992307</v>
      </c>
      <c r="F104" s="37"/>
    </row>
    <row r="105" spans="2:7" ht="12.75">
      <c r="B105" s="8"/>
      <c r="C105" s="9"/>
      <c r="D105" s="13" t="s">
        <v>29</v>
      </c>
      <c r="E105" s="38">
        <f>11802.85*25.4/SQRT(POWER(2442.5,2)-POWER(E102,2))</f>
        <v>138.89760719415457</v>
      </c>
      <c r="F105" s="38"/>
      <c r="G105" s="10">
        <f>E105/25.4</f>
        <v>5.46840973205333</v>
      </c>
    </row>
    <row r="106" spans="2:7" ht="12.75">
      <c r="B106" s="8"/>
      <c r="C106" s="9"/>
      <c r="D106" s="11" t="s">
        <v>30</v>
      </c>
      <c r="E106" s="44">
        <f>C102/E105</f>
        <v>1.2197330351644087</v>
      </c>
      <c r="F106" s="44"/>
      <c r="G106" s="12"/>
    </row>
    <row r="107" spans="2:7" ht="12.75">
      <c r="B107" s="8"/>
      <c r="C107" s="9"/>
      <c r="D107" s="13" t="s">
        <v>31</v>
      </c>
      <c r="E107" s="38">
        <f>E105/4</f>
        <v>34.72440179853864</v>
      </c>
      <c r="F107" s="38"/>
      <c r="G107" s="10">
        <f>E107/25.4</f>
        <v>1.3671024330133326</v>
      </c>
    </row>
    <row r="108" spans="2:8" ht="12.75">
      <c r="B108" s="8"/>
      <c r="C108" s="9"/>
      <c r="D108" s="13" t="s">
        <v>11</v>
      </c>
      <c r="E108" s="14">
        <f>E105*2</f>
        <v>277.79521438830915</v>
      </c>
      <c r="F108" s="15">
        <f>E105*3</f>
        <v>416.6928215824637</v>
      </c>
      <c r="G108" s="16">
        <f>E108/25.4</f>
        <v>10.93681946410666</v>
      </c>
      <c r="H108" s="17">
        <f>F108/25.4</f>
        <v>16.40522919615999</v>
      </c>
    </row>
    <row r="109" spans="2:7" ht="12.75">
      <c r="B109" s="8"/>
      <c r="C109" s="9"/>
      <c r="G109" s="12"/>
    </row>
    <row r="110" spans="1:7" ht="12.75">
      <c r="A110" s="4" t="s">
        <v>12</v>
      </c>
      <c r="B110" s="24" t="s">
        <v>1</v>
      </c>
      <c r="C110" s="3" t="s">
        <v>2</v>
      </c>
      <c r="D110" s="3" t="s">
        <v>3</v>
      </c>
      <c r="E110" s="3"/>
      <c r="F110" s="4"/>
      <c r="G110" s="12"/>
    </row>
    <row r="111" spans="1:7" ht="12.75">
      <c r="A111" s="21" t="s">
        <v>13</v>
      </c>
      <c r="B111" s="23">
        <v>3.25</v>
      </c>
      <c r="C111" s="19">
        <f>B111*25.4</f>
        <v>82.55</v>
      </c>
      <c r="D111" s="26" t="s">
        <v>5</v>
      </c>
      <c r="E111" s="39">
        <f>C111</f>
        <v>82.55</v>
      </c>
      <c r="F111" s="40"/>
      <c r="G111" s="12"/>
    </row>
    <row r="112" spans="1:7" ht="12.75">
      <c r="A112" s="21" t="s">
        <v>14</v>
      </c>
      <c r="B112" s="23">
        <v>5.62</v>
      </c>
      <c r="C112" s="19">
        <f>B112*25.4</f>
        <v>142.748</v>
      </c>
      <c r="D112" s="7" t="s">
        <v>7</v>
      </c>
      <c r="E112" s="41">
        <f>25.4*6917.26/E111</f>
        <v>2128.3876923076923</v>
      </c>
      <c r="F112" s="42"/>
      <c r="G112" s="12"/>
    </row>
    <row r="113" spans="1:7" ht="12.75">
      <c r="A113" s="21" t="s">
        <v>15</v>
      </c>
      <c r="B113" s="23">
        <v>2.49</v>
      </c>
      <c r="C113" s="19">
        <f>B113*25.4</f>
        <v>63.246</v>
      </c>
      <c r="D113" s="7" t="s">
        <v>9</v>
      </c>
      <c r="E113" s="41">
        <f>25.4*9034.85/E111</f>
        <v>2779.9538461538464</v>
      </c>
      <c r="F113" s="42"/>
      <c r="G113" s="12"/>
    </row>
    <row r="114" spans="1:7" ht="12.75">
      <c r="A114" s="21" t="s">
        <v>10</v>
      </c>
      <c r="B114" s="23">
        <v>1.21</v>
      </c>
      <c r="C114" s="19">
        <f>B114*25.4</f>
        <v>30.733999999999998</v>
      </c>
      <c r="D114" s="3" t="s">
        <v>28</v>
      </c>
      <c r="E114" s="36">
        <f>E111/114.5517</f>
        <v>0.7206353113921486</v>
      </c>
      <c r="F114" s="37"/>
      <c r="G114" s="12"/>
    </row>
    <row r="115" spans="2:7" ht="12.75">
      <c r="B115" s="8"/>
      <c r="C115" s="9"/>
      <c r="D115" s="13" t="s">
        <v>29</v>
      </c>
      <c r="E115" s="38">
        <f>11802.85*25.4/SQRT(POWER(2442.5,2)-POWER(E112,2))</f>
        <v>250.19455410900514</v>
      </c>
      <c r="F115" s="38"/>
      <c r="G115" s="10">
        <f>E115/25.4</f>
        <v>9.850179295630124</v>
      </c>
    </row>
    <row r="116" spans="2:7" ht="12.75">
      <c r="B116" s="8"/>
      <c r="C116" s="9"/>
      <c r="D116" s="11" t="s">
        <v>30</v>
      </c>
      <c r="E116" s="44">
        <f>C112/E115</f>
        <v>0.5705479901765061</v>
      </c>
      <c r="F116" s="44"/>
      <c r="G116" s="12"/>
    </row>
    <row r="117" spans="2:7" ht="12.75">
      <c r="B117" s="8"/>
      <c r="C117" s="9"/>
      <c r="D117" s="13" t="s">
        <v>31</v>
      </c>
      <c r="E117" s="38">
        <f>E115/4</f>
        <v>62.548638527251285</v>
      </c>
      <c r="F117" s="38"/>
      <c r="G117" s="10">
        <f>E117/25.4</f>
        <v>2.462544823907531</v>
      </c>
    </row>
    <row r="118" spans="2:8" ht="12.75">
      <c r="B118" s="8"/>
      <c r="C118" s="9"/>
      <c r="D118" s="13" t="s">
        <v>11</v>
      </c>
      <c r="E118" s="14">
        <f>E115*2</f>
        <v>500.3891082180103</v>
      </c>
      <c r="F118" s="15">
        <f>E115*3</f>
        <v>750.5836623270154</v>
      </c>
      <c r="G118" s="16">
        <f>E118/25.4</f>
        <v>19.700358591260247</v>
      </c>
      <c r="H118" s="17">
        <f>F118/25.4</f>
        <v>29.55053788689037</v>
      </c>
    </row>
    <row r="119" spans="2:7" ht="12.75">
      <c r="B119" s="8"/>
      <c r="C119" s="9"/>
      <c r="E119" s="18"/>
      <c r="F119" s="18"/>
      <c r="G119" s="12"/>
    </row>
    <row r="120" spans="1:7" ht="12.75">
      <c r="A120" s="4" t="s">
        <v>16</v>
      </c>
      <c r="B120" s="24" t="s">
        <v>1</v>
      </c>
      <c r="C120" s="3" t="s">
        <v>2</v>
      </c>
      <c r="D120" s="3" t="s">
        <v>3</v>
      </c>
      <c r="E120" s="3"/>
      <c r="F120" s="4"/>
      <c r="G120" s="12"/>
    </row>
    <row r="121" spans="1:7" ht="12.75">
      <c r="A121" s="21" t="s">
        <v>17</v>
      </c>
      <c r="B121" s="23">
        <v>3.87</v>
      </c>
      <c r="C121" s="19">
        <f>B121*25.4</f>
        <v>98.298</v>
      </c>
      <c r="D121" s="26" t="s">
        <v>5</v>
      </c>
      <c r="E121" s="39">
        <f>C121</f>
        <v>98.298</v>
      </c>
      <c r="F121" s="40"/>
      <c r="G121" s="12"/>
    </row>
    <row r="122" spans="1:7" ht="12.75">
      <c r="A122" s="21" t="s">
        <v>18</v>
      </c>
      <c r="B122" s="23">
        <v>6</v>
      </c>
      <c r="C122" s="19">
        <f>B122*25.4</f>
        <v>152.39999999999998</v>
      </c>
      <c r="D122" s="7" t="s">
        <v>7</v>
      </c>
      <c r="E122" s="41">
        <f>25.4*6917.26/E121</f>
        <v>1787.405684754522</v>
      </c>
      <c r="F122" s="42"/>
      <c r="G122" s="12"/>
    </row>
    <row r="123" spans="1:7" ht="12.75">
      <c r="A123" s="21" t="s">
        <v>19</v>
      </c>
      <c r="B123" s="23">
        <v>1.78</v>
      </c>
      <c r="C123" s="19">
        <f>B123*25.4</f>
        <v>45.211999999999996</v>
      </c>
      <c r="D123" s="7" t="s">
        <v>9</v>
      </c>
      <c r="E123" s="41">
        <f>25.4*9034.85/E121</f>
        <v>2334.5865633074936</v>
      </c>
      <c r="F123" s="42"/>
      <c r="G123" s="12"/>
    </row>
    <row r="124" spans="1:7" ht="12.75">
      <c r="A124" s="21" t="s">
        <v>20</v>
      </c>
      <c r="B124" s="23">
        <v>1.21</v>
      </c>
      <c r="C124" s="19">
        <f>B124*25.4</f>
        <v>30.733999999999998</v>
      </c>
      <c r="D124" s="3" t="s">
        <v>28</v>
      </c>
      <c r="E124" s="36">
        <f>E121/114.5517</f>
        <v>0.858110355411574</v>
      </c>
      <c r="F124" s="37"/>
      <c r="G124" s="12"/>
    </row>
    <row r="125" spans="2:7" ht="12.75">
      <c r="B125" s="8"/>
      <c r="C125" s="9"/>
      <c r="D125" s="13" t="s">
        <v>29</v>
      </c>
      <c r="E125" s="38">
        <f>11802.85*25.4/SQRT(POWER(2442.5,2)-POWER(E122,2))</f>
        <v>180.09570143000172</v>
      </c>
      <c r="F125" s="38"/>
      <c r="G125" s="10">
        <f>E125/25.4</f>
        <v>7.090381946063061</v>
      </c>
    </row>
    <row r="126" spans="2:7" ht="12.75">
      <c r="B126" s="8"/>
      <c r="C126" s="9"/>
      <c r="D126" s="11" t="s">
        <v>30</v>
      </c>
      <c r="E126" s="44">
        <f>C122/E125</f>
        <v>0.8462167547026862</v>
      </c>
      <c r="F126" s="44"/>
      <c r="G126" s="12"/>
    </row>
    <row r="127" spans="2:7" ht="12.75">
      <c r="B127" s="8"/>
      <c r="C127" s="9"/>
      <c r="D127" s="13" t="s">
        <v>31</v>
      </c>
      <c r="E127" s="38">
        <f>E125/4</f>
        <v>45.02392535750043</v>
      </c>
      <c r="F127" s="38"/>
      <c r="G127" s="10">
        <f>E127/25.4</f>
        <v>1.7725954865157652</v>
      </c>
    </row>
    <row r="128" spans="2:8" ht="12.75">
      <c r="B128" s="8"/>
      <c r="C128" s="9"/>
      <c r="D128" s="13" t="s">
        <v>11</v>
      </c>
      <c r="E128" s="14">
        <f>E125*2</f>
        <v>360.19140286000345</v>
      </c>
      <c r="F128" s="15">
        <f>E125*3</f>
        <v>540.2871042900051</v>
      </c>
      <c r="G128" s="16">
        <f>E128/25.4</f>
        <v>14.180763892126121</v>
      </c>
      <c r="H128" s="17">
        <f>F128/25.4</f>
        <v>21.271145838189177</v>
      </c>
    </row>
    <row r="129" spans="2:7" ht="12.75">
      <c r="B129" s="8"/>
      <c r="C129" s="9"/>
      <c r="G129" s="12"/>
    </row>
    <row r="130" spans="1:7" ht="12.75">
      <c r="A130" s="2" t="s">
        <v>21</v>
      </c>
      <c r="B130" s="5" t="s">
        <v>1</v>
      </c>
      <c r="C130" s="22" t="s">
        <v>2</v>
      </c>
      <c r="D130" s="3" t="s">
        <v>3</v>
      </c>
      <c r="E130" s="3"/>
      <c r="F130" s="4"/>
      <c r="G130" s="12"/>
    </row>
    <row r="131" spans="1:7" ht="12.75">
      <c r="A131" s="4" t="s">
        <v>5</v>
      </c>
      <c r="B131" s="25">
        <f>C131/25.4</f>
        <v>2.834645669291339</v>
      </c>
      <c r="C131" s="28">
        <v>72</v>
      </c>
      <c r="D131" s="26" t="s">
        <v>5</v>
      </c>
      <c r="E131" s="39">
        <f>C131</f>
        <v>72</v>
      </c>
      <c r="F131" s="40"/>
      <c r="G131" s="12"/>
    </row>
    <row r="132" spans="1:7" ht="12.75">
      <c r="A132" s="4" t="s">
        <v>22</v>
      </c>
      <c r="B132" s="5">
        <f>C132/25.4</f>
        <v>281.86772327775157</v>
      </c>
      <c r="C132" s="27">
        <f>SUM(E138:F138)/2</f>
        <v>7159.44017125489</v>
      </c>
      <c r="D132" s="7" t="s">
        <v>7</v>
      </c>
      <c r="E132" s="41">
        <f>25.4*6917.26/E131</f>
        <v>2440.255611111111</v>
      </c>
      <c r="F132" s="42"/>
      <c r="G132" s="12"/>
    </row>
    <row r="133" spans="1:7" ht="12.75">
      <c r="A133" s="4" t="s">
        <v>23</v>
      </c>
      <c r="B133" s="5">
        <f>C133/25.4</f>
        <v>28.18677232777516</v>
      </c>
      <c r="C133" s="6">
        <f>E137</f>
        <v>715.944017125489</v>
      </c>
      <c r="D133" s="7" t="s">
        <v>9</v>
      </c>
      <c r="E133" s="41">
        <f>25.4*9034.85/E131</f>
        <v>3187.2943055555556</v>
      </c>
      <c r="F133" s="42"/>
      <c r="G133" s="12"/>
    </row>
    <row r="134" spans="1:7" ht="12.75">
      <c r="A134" s="4" t="s">
        <v>24</v>
      </c>
      <c r="B134" s="5">
        <f>C134/25.4</f>
        <v>1.2080710676262705</v>
      </c>
      <c r="C134" s="6">
        <v>30.685005117707266</v>
      </c>
      <c r="D134" s="3" t="s">
        <v>28</v>
      </c>
      <c r="E134" s="36">
        <f>E131/114.5517</f>
        <v>0.6285371583311291</v>
      </c>
      <c r="F134" s="37"/>
      <c r="G134" s="12"/>
    </row>
    <row r="135" spans="2:7" ht="12.75">
      <c r="B135" s="9"/>
      <c r="C135" s="9"/>
      <c r="D135" s="13" t="s">
        <v>29</v>
      </c>
      <c r="E135" s="38">
        <f>11802.85*25.4/SQRT(POWER(2442.5,2)-POWER(E132,2))</f>
        <v>2863.776068501956</v>
      </c>
      <c r="F135" s="38"/>
      <c r="G135" s="10">
        <f>E135/25.4</f>
        <v>112.74708931110064</v>
      </c>
    </row>
    <row r="136" spans="1:7" ht="12.75">
      <c r="A136" s="35" t="s">
        <v>34</v>
      </c>
      <c r="B136" s="35"/>
      <c r="C136" s="9"/>
      <c r="D136" s="11" t="s">
        <v>30</v>
      </c>
      <c r="E136" s="44">
        <f>C132/E135</f>
        <v>2.4999999999999996</v>
      </c>
      <c r="F136" s="44"/>
      <c r="G136" s="12"/>
    </row>
    <row r="137" spans="1:7" ht="12.75">
      <c r="A137" s="35"/>
      <c r="B137" s="35"/>
      <c r="C137" s="9"/>
      <c r="D137" s="13" t="s">
        <v>31</v>
      </c>
      <c r="E137" s="45">
        <f>E135/4</f>
        <v>715.944017125489</v>
      </c>
      <c r="F137" s="46"/>
      <c r="G137" s="10">
        <f>E137/25.4</f>
        <v>28.18677232777516</v>
      </c>
    </row>
    <row r="138" spans="2:8" ht="12.75">
      <c r="B138" s="9"/>
      <c r="C138" s="9"/>
      <c r="D138" s="13" t="s">
        <v>11</v>
      </c>
      <c r="E138" s="14">
        <f>E135*2</f>
        <v>5727.552137003912</v>
      </c>
      <c r="F138" s="15">
        <f>E135*3</f>
        <v>8591.328205505868</v>
      </c>
      <c r="G138" s="16">
        <f>E138/25.4</f>
        <v>225.49417862220128</v>
      </c>
      <c r="H138" s="17">
        <f>F138/25.4</f>
        <v>338.2412679333019</v>
      </c>
    </row>
    <row r="139" spans="2:7" ht="12.75">
      <c r="B139" s="8"/>
      <c r="C139" s="9"/>
      <c r="G139" s="12"/>
    </row>
    <row r="178" spans="1:11" ht="12.75">
      <c r="A178" s="47" t="s">
        <v>32</v>
      </c>
      <c r="B178" s="47"/>
      <c r="C178" s="47"/>
      <c r="D178" s="47"/>
      <c r="E178" s="47"/>
      <c r="F178" s="47"/>
      <c r="G178" s="47"/>
      <c r="H178" s="47"/>
      <c r="I178" s="47"/>
      <c r="J178" s="47"/>
      <c r="K178" s="47"/>
    </row>
  </sheetData>
  <mergeCells count="47">
    <mergeCell ref="E136:F136"/>
    <mergeCell ref="E131:F131"/>
    <mergeCell ref="E132:F132"/>
    <mergeCell ref="A178:K178"/>
    <mergeCell ref="E137:F137"/>
    <mergeCell ref="E134:F134"/>
    <mergeCell ref="E135:F135"/>
    <mergeCell ref="E95:F95"/>
    <mergeCell ref="E96:F96"/>
    <mergeCell ref="E97:F97"/>
    <mergeCell ref="E133:F133"/>
    <mergeCell ref="E124:F124"/>
    <mergeCell ref="E125:F125"/>
    <mergeCell ref="E126:F126"/>
    <mergeCell ref="E127:F127"/>
    <mergeCell ref="E117:F117"/>
    <mergeCell ref="E121:F121"/>
    <mergeCell ref="E122:F122"/>
    <mergeCell ref="E123:F123"/>
    <mergeCell ref="E113:F113"/>
    <mergeCell ref="E114:F114"/>
    <mergeCell ref="E115:F115"/>
    <mergeCell ref="E116:F116"/>
    <mergeCell ref="E106:F106"/>
    <mergeCell ref="E107:F107"/>
    <mergeCell ref="E111:F111"/>
    <mergeCell ref="E112:F112"/>
    <mergeCell ref="A35:K37"/>
    <mergeCell ref="E101:F101"/>
    <mergeCell ref="E102:F102"/>
    <mergeCell ref="E103:F103"/>
    <mergeCell ref="E91:F91"/>
    <mergeCell ref="E92:F92"/>
    <mergeCell ref="E93:F93"/>
    <mergeCell ref="E94:F94"/>
    <mergeCell ref="E86:F86"/>
    <mergeCell ref="E87:F87"/>
    <mergeCell ref="A76:K76"/>
    <mergeCell ref="A136:B137"/>
    <mergeCell ref="E84:F84"/>
    <mergeCell ref="E85:F85"/>
    <mergeCell ref="E81:F81"/>
    <mergeCell ref="E82:F82"/>
    <mergeCell ref="E83:F83"/>
    <mergeCell ref="A78:F78"/>
    <mergeCell ref="E104:F104"/>
    <mergeCell ref="E105:F105"/>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Not You, no longer.</cp:lastModifiedBy>
  <dcterms:created xsi:type="dcterms:W3CDTF">2002-02-20T04:31:35Z</dcterms:created>
  <dcterms:modified xsi:type="dcterms:W3CDTF">2004-04-12T14:57:42Z</dcterms:modified>
  <cp:category/>
  <cp:version/>
  <cp:contentType/>
  <cp:contentStatus/>
</cp:coreProperties>
</file>